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§계약_2022\22-034호_우즈벡 고속도로 재조사\2. 입찰기안\붙임1. 입찰서류(22-034호, 우즈벡 고속도로)\붙임5. 입찰관련양식(22-034호, 우즈벡 고속도로)\"/>
    </mc:Choice>
  </mc:AlternateContent>
  <bookViews>
    <workbookView xWindow="0" yWindow="0" windowWidth="28800" windowHeight="11295" tabRatio="598"/>
  </bookViews>
  <sheets>
    <sheet name="자체정량평가표" sheetId="2" r:id="rId1"/>
  </sheets>
  <definedNames>
    <definedName name="_xlnm.Print_Area" localSheetId="0">자체정량평가표!$A$1:$M$42</definedName>
  </definedNames>
  <calcPr calcId="162913"/>
</workbook>
</file>

<file path=xl/calcChain.xml><?xml version="1.0" encoding="utf-8"?>
<calcChain xmlns="http://schemas.openxmlformats.org/spreadsheetml/2006/main">
  <c r="M24" i="2" l="1"/>
  <c r="M10" i="2"/>
  <c r="K24" i="2"/>
  <c r="H17" i="2" l="1"/>
  <c r="H14" i="2"/>
  <c r="G41" i="2" l="1"/>
  <c r="K33" i="2"/>
  <c r="K30" i="2"/>
  <c r="K27" i="2"/>
  <c r="J30" i="2"/>
  <c r="L30" i="2" s="1"/>
  <c r="M30" i="2" s="1"/>
  <c r="J27" i="2"/>
  <c r="L27" i="2" s="1"/>
  <c r="M27" i="2" s="1"/>
  <c r="J24" i="2"/>
  <c r="L24" i="2" s="1"/>
  <c r="C41" i="2"/>
  <c r="G40" i="2"/>
  <c r="I40" i="2" s="1"/>
  <c r="G39" i="2"/>
  <c r="I39" i="2" s="1"/>
  <c r="G38" i="2"/>
  <c r="I38" i="2" s="1"/>
  <c r="I41" i="2" s="1"/>
  <c r="D6" i="2" s="1"/>
  <c r="C33" i="2"/>
  <c r="H32" i="2"/>
  <c r="I32" i="2" s="1"/>
  <c r="H31" i="2"/>
  <c r="I31" i="2" s="1"/>
  <c r="H30" i="2"/>
  <c r="I30" i="2" s="1"/>
  <c r="H29" i="2"/>
  <c r="I29" i="2" s="1"/>
  <c r="H28" i="2"/>
  <c r="I28" i="2" s="1"/>
  <c r="H27" i="2"/>
  <c r="I27" i="2" s="1"/>
  <c r="H26" i="2"/>
  <c r="I26" i="2" s="1"/>
  <c r="H25" i="2"/>
  <c r="I25" i="2" s="1"/>
  <c r="H24" i="2"/>
  <c r="I24" i="2" s="1"/>
  <c r="K19" i="2"/>
  <c r="H18" i="2"/>
  <c r="H16" i="2"/>
  <c r="I16" i="2" s="1"/>
  <c r="J16" i="2" s="1"/>
  <c r="L16" i="2" s="1"/>
  <c r="M16" i="2" s="1"/>
  <c r="H15" i="2"/>
  <c r="H13" i="2"/>
  <c r="I13" i="2" s="1"/>
  <c r="J13" i="2" s="1"/>
  <c r="H12" i="2"/>
  <c r="H11" i="2"/>
  <c r="H10" i="2"/>
  <c r="I10" i="2" l="1"/>
  <c r="J10" i="2" s="1"/>
  <c r="L10" i="2" s="1"/>
  <c r="L13" i="2"/>
  <c r="M13" i="2" s="1"/>
  <c r="M33" i="2"/>
  <c r="D5" i="2" s="1"/>
  <c r="I33" i="2"/>
  <c r="M19" i="2" l="1"/>
  <c r="D4" i="2" s="1"/>
  <c r="E4" i="2" s="1"/>
</calcChain>
</file>

<file path=xl/sharedStrings.xml><?xml version="1.0" encoding="utf-8"?>
<sst xmlns="http://schemas.openxmlformats.org/spreadsheetml/2006/main" count="108" uniqueCount="65">
  <si>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</si>
  <si>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</si>
  <si>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</si>
  <si>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</si>
  <si>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</si>
  <si>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(ⓓ)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</si>
  <si>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</si>
  <si>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</si>
  <si>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</si>
  <si>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r>
      <t>컨소시엄간 배분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 xml:space="preserve"> x ⓑ)</t>
    </r>
  </si>
  <si>
    <t>2. 신청기업의 용역수행 실적</t>
  </si>
  <si>
    <t>1) 전문인력 적정성 (책임연구원)</t>
  </si>
  <si>
    <t>OO회계법인/OOO/법무법인OOO</t>
  </si>
  <si>
    <t>양OO</t>
  </si>
  <si>
    <t>기술</t>
  </si>
  <si>
    <t>재무</t>
  </si>
  <si>
    <t>회사명</t>
  </si>
  <si>
    <t>배점</t>
  </si>
  <si>
    <t>BB+</t>
  </si>
  <si>
    <t>총점</t>
  </si>
  <si>
    <t>A0</t>
  </si>
  <si>
    <t>OOO</t>
  </si>
  <si>
    <t>합 계</t>
  </si>
  <si>
    <t>AA+</t>
  </si>
  <si>
    <t>분야</t>
  </si>
  <si>
    <t>사업명</t>
  </si>
  <si>
    <t>원</t>
  </si>
  <si>
    <t>법무</t>
  </si>
  <si>
    <t>박OO</t>
  </si>
  <si>
    <t>정OO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</si>
  <si>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</si>
  <si>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</si>
  <si>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</si>
  <si>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</si>
  <si>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r>
      <t>평점  (</t>
    </r>
    <r>
      <rPr>
        <sz val="11"/>
        <color rgb="FFFFFFFF"/>
        <rFont val="맑은 고딕"/>
        <family val="3"/>
        <charset val="129"/>
      </rPr>
      <t>ⓒ x ⓓ)</t>
    </r>
  </si>
  <si>
    <t>1. 전문인력 적정성</t>
  </si>
  <si>
    <t>제안서 P.10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</si>
  <si>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</si>
  <si>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</si>
  <si>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</si>
  <si>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</si>
  <si>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</si>
  <si>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t>OOO 사업 타당성조사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</si>
  <si>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</si>
  <si>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</si>
  <si>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OO회계법인</t>
  </si>
  <si>
    <t>법무법인OOO</t>
  </si>
  <si>
    <t>평가결과</t>
  </si>
  <si>
    <t>책임연구원</t>
  </si>
  <si>
    <t xml:space="preserve">OOO사업 </t>
  </si>
  <si>
    <t>평가 항목</t>
  </si>
  <si>
    <t>사업실적</t>
  </si>
  <si>
    <t>신청기업:</t>
  </si>
  <si>
    <t>신용등급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</si>
  <si>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</si>
  <si>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</si>
  <si>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</si>
  <si>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(ⓑ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</si>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</sst>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176" formatCode="0.0%"/>
    <numFmt numFmtId="177" formatCode="0.0000"/>
    <numFmt numFmtId="178" formatCode="0.0000_);[Red]\(0.0000\)"/>
    <numFmt numFmtId="179" formatCode="0_ "/>
    <numFmt numFmtId="180" formatCode="0.0000_ "/>
    <numFmt numFmtId="181" formatCode="0.0"/>
  </numFmts>
  <fonts count="18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</fills>
  <borders count="48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212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3" xfId="2" applyNumberFormat="1" applyFont="1" applyBorder="1" applyAlignment="1">
      <alignment horizontal="center" vertical="center"/>
    </xf>
    <xf numFmtId="41" fontId="0" fillId="0" borderId="0" xfId="2" applyNumberFormat="1" applyFont="1">
      <alignment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41" fontId="0" fillId="2" borderId="5" xfId="2" applyNumberFormat="1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41" fontId="0" fillId="0" borderId="8" xfId="2" applyNumberFormat="1" applyFont="1" applyFill="1" applyBorder="1" applyAlignment="1">
      <alignment horizontal="center" vertical="center"/>
    </xf>
    <xf numFmtId="41" fontId="0" fillId="0" borderId="9" xfId="2" applyNumberFormat="1" applyFont="1" applyFill="1" applyBorder="1" applyAlignment="1">
      <alignment horizontal="center" vertical="center"/>
    </xf>
    <xf numFmtId="41" fontId="2" fillId="0" borderId="0" xfId="2" applyNumberFormat="1" applyFont="1">
      <alignment vertical="center"/>
    </xf>
    <xf numFmtId="0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0" fillId="0" borderId="0" xfId="0" applyNumberFormat="1" applyFill="1" applyAlignment="1">
      <alignment horizontal="right" vertical="center"/>
    </xf>
    <xf numFmtId="41" fontId="2" fillId="0" borderId="0" xfId="2" applyNumberFormat="1" applyFont="1" applyFill="1">
      <alignment vertical="center"/>
    </xf>
    <xf numFmtId="0" fontId="0" fillId="0" borderId="0" xfId="0" applyNumberFormat="1" applyFill="1">
      <alignment vertical="center"/>
    </xf>
    <xf numFmtId="0" fontId="5" fillId="0" borderId="7" xfId="0" applyNumberFormat="1" applyFont="1" applyBorder="1" applyAlignment="1">
      <alignment horizontal="left" vertical="center"/>
    </xf>
    <xf numFmtId="0" fontId="5" fillId="0" borderId="1" xfId="0" applyNumberFormat="1" applyFont="1" applyBorder="1" applyAlignment="1">
      <alignment horizontal="left" vertical="center"/>
    </xf>
    <xf numFmtId="41" fontId="5" fillId="0" borderId="1" xfId="2" applyNumberFormat="1" applyFont="1" applyBorder="1">
      <alignment vertical="center"/>
    </xf>
    <xf numFmtId="176" fontId="5" fillId="0" borderId="1" xfId="1" applyNumberFormat="1" applyFont="1" applyBorder="1" applyAlignment="1">
      <alignment horizontal="center" vertical="center"/>
    </xf>
    <xf numFmtId="41" fontId="5" fillId="0" borderId="1" xfId="2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left" vertical="center"/>
    </xf>
    <xf numFmtId="41" fontId="5" fillId="0" borderId="10" xfId="2" applyNumberFormat="1" applyFont="1" applyBorder="1">
      <alignment vertical="center"/>
    </xf>
    <xf numFmtId="176" fontId="5" fillId="0" borderId="10" xfId="1" applyNumberFormat="1" applyFont="1" applyBorder="1" applyAlignment="1">
      <alignment horizontal="center" vertical="center"/>
    </xf>
    <xf numFmtId="41" fontId="5" fillId="0" borderId="2" xfId="2" applyNumberFormat="1" applyFont="1" applyBorder="1" applyAlignment="1">
      <alignment horizontal="center" vertical="center"/>
    </xf>
    <xf numFmtId="176" fontId="5" fillId="0" borderId="2" xfId="1" applyNumberFormat="1" applyFont="1" applyBorder="1" applyAlignment="1">
      <alignment horizontal="center" vertical="center"/>
    </xf>
    <xf numFmtId="41" fontId="5" fillId="0" borderId="7" xfId="2" applyNumberFormat="1" applyFont="1" applyBorder="1">
      <alignment vertical="center"/>
    </xf>
    <xf numFmtId="176" fontId="5" fillId="0" borderId="7" xfId="1" applyNumberFormat="1" applyFont="1" applyBorder="1" applyAlignment="1">
      <alignment horizontal="center" vertical="center"/>
    </xf>
    <xf numFmtId="41" fontId="5" fillId="0" borderId="7" xfId="2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41" fontId="5" fillId="0" borderId="0" xfId="2" applyNumberFormat="1" applyFont="1" applyBorder="1">
      <alignment vertical="center"/>
    </xf>
    <xf numFmtId="176" fontId="5" fillId="0" borderId="0" xfId="1" applyNumberFormat="1" applyFont="1" applyBorder="1" applyAlignment="1">
      <alignment horizontal="center" vertical="center"/>
    </xf>
    <xf numFmtId="41" fontId="5" fillId="0" borderId="0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41" fontId="0" fillId="0" borderId="1" xfId="2" applyNumberFormat="1" applyFont="1" applyBorder="1" applyAlignment="1">
      <alignment horizontal="center" vertical="center"/>
    </xf>
    <xf numFmtId="41" fontId="0" fillId="0" borderId="7" xfId="2" applyNumberFormat="1" applyFont="1" applyBorder="1" applyAlignment="1">
      <alignment horizontal="center" vertical="center"/>
    </xf>
    <xf numFmtId="41" fontId="5" fillId="0" borderId="10" xfId="2" applyNumberFormat="1" applyFont="1" applyBorder="1" applyAlignment="1">
      <alignment horizontal="center" vertical="center"/>
    </xf>
    <xf numFmtId="41" fontId="0" fillId="0" borderId="1" xfId="2" applyNumberFormat="1" applyFont="1" applyFill="1" applyBorder="1" applyAlignment="1">
      <alignment horizontal="center" vertical="center"/>
    </xf>
    <xf numFmtId="41" fontId="0" fillId="0" borderId="10" xfId="2" applyNumberFormat="1" applyFont="1" applyFill="1" applyBorder="1" applyAlignment="1">
      <alignment horizontal="center" vertical="center"/>
    </xf>
    <xf numFmtId="9" fontId="7" fillId="3" borderId="11" xfId="1" applyNumberFormat="1" applyFont="1" applyFill="1" applyBorder="1" applyAlignment="1">
      <alignment horizontal="center" vertical="center"/>
    </xf>
    <xf numFmtId="0" fontId="8" fillId="4" borderId="12" xfId="0" applyNumberFormat="1" applyFont="1" applyFill="1" applyBorder="1" applyAlignment="1">
      <alignment horizontal="center" vertical="center"/>
    </xf>
    <xf numFmtId="0" fontId="0" fillId="3" borderId="13" xfId="0" applyNumberFormat="1" applyFont="1" applyFill="1" applyBorder="1" applyAlignment="1">
      <alignment horizontal="center" vertical="center"/>
    </xf>
    <xf numFmtId="0" fontId="0" fillId="2" borderId="14" xfId="0" applyNumberFormat="1" applyFill="1" applyBorder="1" applyAlignment="1">
      <alignment horizontal="center" vertical="center"/>
    </xf>
    <xf numFmtId="0" fontId="0" fillId="2" borderId="15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0" fillId="2" borderId="16" xfId="0" applyNumberFormat="1" applyFont="1" applyFill="1" applyBorder="1" applyAlignment="1">
      <alignment horizontal="center" vertical="center"/>
    </xf>
    <xf numFmtId="0" fontId="0" fillId="5" borderId="17" xfId="0" applyNumberFormat="1" applyFill="1" applyBorder="1">
      <alignment vertical="center"/>
    </xf>
    <xf numFmtId="0" fontId="0" fillId="5" borderId="18" xfId="0" applyNumberFormat="1" applyFill="1" applyBorder="1">
      <alignment vertical="center"/>
    </xf>
    <xf numFmtId="0" fontId="0" fillId="2" borderId="20" xfId="0" applyNumberForma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5" fillId="0" borderId="21" xfId="0" applyNumberFormat="1" applyFont="1" applyBorder="1" applyAlignment="1">
      <alignment horizontal="left" vertical="center"/>
    </xf>
    <xf numFmtId="0" fontId="5" fillId="0" borderId="22" xfId="0" applyNumberFormat="1" applyFont="1" applyBorder="1" applyAlignment="1">
      <alignment horizontal="left" vertical="center"/>
    </xf>
    <xf numFmtId="0" fontId="5" fillId="0" borderId="23" xfId="0" applyNumberFormat="1" applyFont="1" applyBorder="1" applyAlignment="1">
      <alignment horizontal="left" vertical="center"/>
    </xf>
    <xf numFmtId="0" fontId="0" fillId="2" borderId="24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41" fontId="0" fillId="0" borderId="10" xfId="2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left" vertical="center"/>
    </xf>
    <xf numFmtId="41" fontId="5" fillId="0" borderId="5" xfId="2" applyNumberFormat="1" applyFont="1" applyBorder="1">
      <alignment vertical="center"/>
    </xf>
    <xf numFmtId="176" fontId="5" fillId="0" borderId="5" xfId="1" applyNumberFormat="1" applyFont="1" applyBorder="1" applyAlignment="1">
      <alignment horizontal="center" vertical="center"/>
    </xf>
    <xf numFmtId="0" fontId="5" fillId="0" borderId="24" xfId="0" applyNumberFormat="1" applyFont="1" applyBorder="1" applyAlignment="1">
      <alignment horizontal="left" vertical="center"/>
    </xf>
    <xf numFmtId="41" fontId="5" fillId="0" borderId="5" xfId="2" applyNumberFormat="1" applyFont="1" applyBorder="1" applyAlignment="1">
      <alignment horizontal="center" vertical="center"/>
    </xf>
    <xf numFmtId="41" fontId="0" fillId="0" borderId="5" xfId="2" applyNumberFormat="1" applyFont="1" applyFill="1" applyBorder="1" applyAlignment="1">
      <alignment horizontal="center" vertical="center"/>
    </xf>
    <xf numFmtId="41" fontId="0" fillId="0" borderId="6" xfId="2" applyNumberFormat="1" applyFont="1" applyFill="1" applyBorder="1" applyAlignment="1">
      <alignment horizontal="center" vertical="center"/>
    </xf>
    <xf numFmtId="41" fontId="0" fillId="0" borderId="8" xfId="2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left" vertical="center"/>
    </xf>
    <xf numFmtId="41" fontId="0" fillId="0" borderId="26" xfId="2" applyNumberFormat="1" applyFont="1" applyBorder="1" applyAlignment="1">
      <alignment horizontal="center" vertical="center"/>
    </xf>
    <xf numFmtId="0" fontId="0" fillId="2" borderId="16" xfId="0" applyNumberFormat="1" applyFill="1" applyBorder="1" applyAlignment="1">
      <alignment horizontal="center" vertical="center"/>
    </xf>
    <xf numFmtId="0" fontId="5" fillId="0" borderId="21" xfId="0" applyNumberFormat="1" applyFont="1" applyFill="1" applyBorder="1" applyAlignment="1">
      <alignment horizontal="left" vertical="center"/>
    </xf>
    <xf numFmtId="0" fontId="5" fillId="0" borderId="24" xfId="0" applyNumberFormat="1" applyFont="1" applyFill="1" applyBorder="1" applyAlignment="1">
      <alignment horizontal="left" vertical="center"/>
    </xf>
    <xf numFmtId="0" fontId="0" fillId="5" borderId="4" xfId="0" applyNumberFormat="1" applyFont="1" applyFill="1" applyBorder="1" applyAlignment="1">
      <alignment horizontal="center" vertical="center"/>
    </xf>
    <xf numFmtId="0" fontId="0" fillId="5" borderId="5" xfId="0" applyNumberFormat="1" applyFont="1" applyFill="1" applyBorder="1" applyAlignment="1">
      <alignment horizontal="center" vertical="center"/>
    </xf>
    <xf numFmtId="0" fontId="0" fillId="5" borderId="6" xfId="0" applyNumberFormat="1" applyFont="1" applyFill="1" applyBorder="1" applyAlignment="1">
      <alignment horizontal="center" vertical="center"/>
    </xf>
    <xf numFmtId="0" fontId="0" fillId="5" borderId="24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0" fontId="5" fillId="0" borderId="29" xfId="0" applyNumberFormat="1" applyFont="1" applyBorder="1" applyAlignment="1">
      <alignment horizontal="center" vertical="center"/>
    </xf>
    <xf numFmtId="177" fontId="0" fillId="3" borderId="27" xfId="0" applyNumberFormat="1" applyFill="1" applyBorder="1" applyAlignment="1">
      <alignment horizontal="center" vertical="center"/>
    </xf>
    <xf numFmtId="176" fontId="5" fillId="0" borderId="31" xfId="0" applyNumberFormat="1" applyFont="1" applyBorder="1" applyAlignment="1">
      <alignment horizontal="center" vertical="center"/>
    </xf>
    <xf numFmtId="0" fontId="5" fillId="0" borderId="32" xfId="0" applyNumberFormat="1" applyFont="1" applyBorder="1" applyAlignment="1">
      <alignment horizontal="center" vertical="center"/>
    </xf>
    <xf numFmtId="177" fontId="0" fillId="3" borderId="31" xfId="0" applyNumberFormat="1" applyFill="1" applyBorder="1" applyAlignment="1">
      <alignment horizontal="center" vertical="center"/>
    </xf>
    <xf numFmtId="9" fontId="5" fillId="0" borderId="33" xfId="0" applyNumberFormat="1" applyFont="1" applyBorder="1" applyAlignment="1">
      <alignment horizontal="center" vertical="center"/>
    </xf>
    <xf numFmtId="9" fontId="5" fillId="0" borderId="34" xfId="0" applyNumberFormat="1" applyFont="1" applyBorder="1" applyAlignment="1">
      <alignment horizontal="center" vertical="center"/>
    </xf>
    <xf numFmtId="0" fontId="9" fillId="4" borderId="27" xfId="0" applyNumberFormat="1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0" fillId="0" borderId="35" xfId="0" applyNumberFormat="1" applyFont="1" applyFill="1" applyBorder="1" applyAlignment="1">
      <alignment horizontal="center" vertical="center"/>
    </xf>
    <xf numFmtId="178" fontId="0" fillId="0" borderId="35" xfId="0" applyNumberFormat="1" applyFont="1" applyFill="1" applyBorder="1">
      <alignment vertical="center"/>
    </xf>
    <xf numFmtId="0" fontId="5" fillId="0" borderId="1" xfId="0" applyNumberFormat="1" applyFont="1" applyBorder="1" applyAlignment="1">
      <alignment vertical="center"/>
    </xf>
    <xf numFmtId="0" fontId="5" fillId="0" borderId="10" xfId="0" applyNumberFormat="1" applyFont="1" applyBorder="1" applyAlignment="1">
      <alignment vertical="center"/>
    </xf>
    <xf numFmtId="0" fontId="5" fillId="0" borderId="5" xfId="0" applyNumberFormat="1" applyFont="1" applyBorder="1" applyAlignment="1">
      <alignment vertical="center"/>
    </xf>
    <xf numFmtId="0" fontId="5" fillId="0" borderId="2" xfId="0" applyNumberFormat="1" applyFont="1" applyBorder="1" applyAlignment="1">
      <alignment vertical="center"/>
    </xf>
    <xf numFmtId="0" fontId="5" fillId="0" borderId="7" xfId="0" applyNumberFormat="1" applyFont="1" applyBorder="1" applyAlignment="1">
      <alignment vertical="center"/>
    </xf>
    <xf numFmtId="41" fontId="5" fillId="0" borderId="2" xfId="2" applyNumberFormat="1" applyFont="1" applyBorder="1" applyAlignment="1">
      <alignment horizontal="left"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5" borderId="5" xfId="0" applyNumberFormat="1" applyFont="1" applyFill="1" applyBorder="1" applyAlignment="1">
      <alignment horizontal="center" vertical="center" wrapText="1"/>
    </xf>
    <xf numFmtId="0" fontId="0" fillId="5" borderId="36" xfId="0" applyNumberFormat="1" applyFont="1" applyFill="1" applyBorder="1" applyAlignment="1">
      <alignment horizontal="center" vertical="center" wrapText="1"/>
    </xf>
    <xf numFmtId="0" fontId="0" fillId="5" borderId="4" xfId="0" applyNumberFormat="1" applyFont="1" applyFill="1" applyBorder="1" applyAlignment="1">
      <alignment horizontal="center" vertical="center" wrapText="1"/>
    </xf>
    <xf numFmtId="0" fontId="10" fillId="0" borderId="32" xfId="0" applyNumberFormat="1" applyFont="1" applyBorder="1" applyAlignment="1">
      <alignment horizontal="center" vertical="center"/>
    </xf>
    <xf numFmtId="0" fontId="0" fillId="3" borderId="37" xfId="0" applyNumberFormat="1" applyFont="1" applyFill="1" applyBorder="1" applyAlignment="1">
      <alignment horizontal="center" vertical="center"/>
    </xf>
    <xf numFmtId="0" fontId="0" fillId="2" borderId="28" xfId="0" applyNumberFormat="1" applyFill="1" applyBorder="1" applyAlignment="1">
      <alignment horizontal="center" vertical="center"/>
    </xf>
    <xf numFmtId="0" fontId="0" fillId="0" borderId="28" xfId="0" applyNumberFormat="1" applyBorder="1" applyAlignment="1">
      <alignment horizontal="center" vertical="center"/>
    </xf>
    <xf numFmtId="0" fontId="0" fillId="0" borderId="30" xfId="0" applyNumberFormat="1" applyBorder="1" applyAlignment="1">
      <alignment horizontal="center" vertical="center"/>
    </xf>
    <xf numFmtId="0" fontId="9" fillId="4" borderId="6" xfId="0" applyNumberFormat="1" applyFont="1" applyFill="1" applyBorder="1" applyAlignment="1">
      <alignment horizontal="center" vertical="center" wrapText="1"/>
    </xf>
    <xf numFmtId="41" fontId="0" fillId="0" borderId="5" xfId="2" applyNumberFormat="1" applyFont="1" applyBorder="1" applyAlignment="1">
      <alignment horizontal="center" vertical="center"/>
    </xf>
    <xf numFmtId="0" fontId="5" fillId="0" borderId="38" xfId="0" applyNumberFormat="1" applyFont="1" applyFill="1" applyBorder="1" applyAlignment="1">
      <alignment horizontal="left" vertical="center"/>
    </xf>
    <xf numFmtId="0" fontId="5" fillId="0" borderId="2" xfId="0" applyNumberFormat="1" applyFont="1" applyBorder="1" applyAlignment="1">
      <alignment horizontal="left" vertical="center"/>
    </xf>
    <xf numFmtId="41" fontId="5" fillId="0" borderId="2" xfId="2" applyNumberFormat="1" applyFont="1" applyBorder="1">
      <alignment vertical="center"/>
    </xf>
    <xf numFmtId="41" fontId="0" fillId="0" borderId="2" xfId="2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left" vertical="center"/>
    </xf>
    <xf numFmtId="0" fontId="10" fillId="0" borderId="0" xfId="0" applyNumberFormat="1" applyFont="1">
      <alignment vertical="center"/>
    </xf>
    <xf numFmtId="41" fontId="5" fillId="0" borderId="30" xfId="2" applyNumberFormat="1" applyFont="1" applyBorder="1" applyAlignment="1">
      <alignment horizontal="left" vertical="center"/>
    </xf>
    <xf numFmtId="0" fontId="0" fillId="2" borderId="11" xfId="0" applyNumberFormat="1" applyFill="1" applyBorder="1" applyAlignment="1">
      <alignment horizontal="center" vertical="center"/>
    </xf>
    <xf numFmtId="0" fontId="0" fillId="2" borderId="13" xfId="0" applyNumberFormat="1" applyFill="1" applyBorder="1" applyAlignment="1">
      <alignment horizontal="center" vertical="center"/>
    </xf>
    <xf numFmtId="9" fontId="0" fillId="2" borderId="13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180" fontId="8" fillId="4" borderId="12" xfId="0" applyNumberFormat="1" applyFont="1" applyFill="1" applyBorder="1" applyAlignment="1">
      <alignment horizontal="center" vertical="center"/>
    </xf>
    <xf numFmtId="0" fontId="5" fillId="0" borderId="30" xfId="0" applyNumberFormat="1" applyFont="1" applyBorder="1" applyAlignment="1">
      <alignment horizontal="center" vertical="center"/>
    </xf>
    <xf numFmtId="0" fontId="10" fillId="0" borderId="29" xfId="0" applyNumberFormat="1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176" fontId="5" fillId="0" borderId="27" xfId="0" applyNumberFormat="1" applyFont="1" applyBorder="1" applyAlignment="1">
      <alignment horizontal="center" vertical="center"/>
    </xf>
    <xf numFmtId="0" fontId="7" fillId="6" borderId="35" xfId="0" applyNumberFormat="1" applyFont="1" applyFill="1" applyBorder="1" applyAlignment="1">
      <alignment horizontal="center" vertical="center"/>
    </xf>
    <xf numFmtId="1" fontId="0" fillId="5" borderId="13" xfId="0" applyNumberFormat="1" applyFill="1" applyBorder="1" applyAlignment="1">
      <alignment horizontal="center" vertical="center"/>
    </xf>
    <xf numFmtId="181" fontId="8" fillId="4" borderId="12" xfId="0" applyNumberFormat="1" applyFont="1" applyFill="1" applyBorder="1" applyAlignment="1">
      <alignment horizontal="center" vertical="center"/>
    </xf>
    <xf numFmtId="179" fontId="0" fillId="2" borderId="37" xfId="0" applyNumberFormat="1" applyFill="1" applyBorder="1" applyAlignment="1">
      <alignment horizontal="center" vertical="center"/>
    </xf>
    <xf numFmtId="0" fontId="1" fillId="0" borderId="0" xfId="0" applyNumberFormat="1" applyFont="1">
      <alignment vertical="center"/>
    </xf>
    <xf numFmtId="0" fontId="5" fillId="0" borderId="14" xfId="0" applyNumberFormat="1" applyFont="1" applyBorder="1" applyAlignment="1">
      <alignment horizontal="left" vertical="center"/>
    </xf>
    <xf numFmtId="41" fontId="5" fillId="0" borderId="14" xfId="2" applyNumberFormat="1" applyFont="1" applyBorder="1">
      <alignment vertical="center"/>
    </xf>
    <xf numFmtId="0" fontId="5" fillId="0" borderId="47" xfId="0" applyNumberFormat="1" applyFont="1" applyBorder="1" applyAlignment="1">
      <alignment horizontal="left" vertical="center"/>
    </xf>
    <xf numFmtId="0" fontId="5" fillId="0" borderId="38" xfId="0" applyNumberFormat="1" applyFont="1" applyBorder="1" applyAlignment="1">
      <alignment horizontal="left" vertical="center"/>
    </xf>
    <xf numFmtId="9" fontId="17" fillId="0" borderId="14" xfId="1" applyFont="1" applyBorder="1" applyAlignment="1">
      <alignment horizontal="center" vertical="center"/>
    </xf>
    <xf numFmtId="9" fontId="17" fillId="0" borderId="30" xfId="1" applyFont="1" applyBorder="1" applyAlignment="1">
      <alignment horizontal="center" vertical="center"/>
    </xf>
    <xf numFmtId="9" fontId="17" fillId="0" borderId="10" xfId="1" applyFont="1" applyBorder="1" applyAlignment="1">
      <alignment horizontal="center" vertical="center"/>
    </xf>
    <xf numFmtId="9" fontId="17" fillId="0" borderId="28" xfId="1" applyFont="1" applyBorder="1" applyAlignment="1">
      <alignment horizontal="center" vertical="center"/>
    </xf>
    <xf numFmtId="181" fontId="8" fillId="4" borderId="31" xfId="0" applyNumberFormat="1" applyFont="1" applyFill="1" applyBorder="1" applyAlignment="1">
      <alignment horizontal="center" vertical="center"/>
    </xf>
    <xf numFmtId="181" fontId="8" fillId="4" borderId="39" xfId="0" applyNumberFormat="1" applyFont="1" applyFill="1" applyBorder="1" applyAlignment="1">
      <alignment horizontal="center" vertical="center"/>
    </xf>
    <xf numFmtId="181" fontId="8" fillId="4" borderId="6" xfId="0" applyNumberFormat="1" applyFont="1" applyFill="1" applyBorder="1" applyAlignment="1">
      <alignment horizontal="center" vertical="center"/>
    </xf>
    <xf numFmtId="181" fontId="8" fillId="4" borderId="9" xfId="0" applyNumberFormat="1" applyFont="1" applyFill="1" applyBorder="1" applyAlignment="1">
      <alignment horizontal="center" vertical="center"/>
    </xf>
    <xf numFmtId="181" fontId="8" fillId="4" borderId="27" xfId="0" applyNumberFormat="1" applyFont="1" applyFill="1" applyBorder="1" applyAlignment="1">
      <alignment horizontal="center" vertical="center"/>
    </xf>
    <xf numFmtId="0" fontId="11" fillId="2" borderId="17" xfId="0" applyNumberFormat="1" applyFont="1" applyFill="1" applyBorder="1" applyAlignment="1">
      <alignment horizontal="center" vertical="center"/>
    </xf>
    <xf numFmtId="0" fontId="11" fillId="2" borderId="18" xfId="0" applyNumberFormat="1" applyFont="1" applyFill="1" applyBorder="1" applyAlignment="1">
      <alignment horizontal="center" vertical="center"/>
    </xf>
    <xf numFmtId="0" fontId="11" fillId="2" borderId="19" xfId="0" applyNumberFormat="1" applyFont="1" applyFill="1" applyBorder="1" applyAlignment="1">
      <alignment horizontal="center" vertical="center"/>
    </xf>
    <xf numFmtId="179" fontId="0" fillId="0" borderId="33" xfId="0" applyNumberFormat="1" applyFont="1" applyBorder="1" applyAlignment="1">
      <alignment horizontal="center" vertical="center"/>
    </xf>
    <xf numFmtId="179" fontId="0" fillId="0" borderId="15" xfId="0" applyNumberFormat="1" applyFont="1" applyBorder="1" applyAlignment="1">
      <alignment horizontal="center" vertical="center"/>
    </xf>
    <xf numFmtId="176" fontId="0" fillId="0" borderId="32" xfId="1" applyNumberFormat="1" applyFont="1" applyFill="1" applyBorder="1" applyAlignment="1">
      <alignment horizontal="center" vertical="center"/>
    </xf>
    <xf numFmtId="176" fontId="0" fillId="0" borderId="16" xfId="1" applyNumberFormat="1" applyFont="1" applyFill="1" applyBorder="1" applyAlignment="1">
      <alignment horizontal="center" vertical="center"/>
    </xf>
    <xf numFmtId="176" fontId="0" fillId="0" borderId="4" xfId="1" applyNumberFormat="1" applyFont="1" applyFill="1" applyBorder="1" applyAlignment="1">
      <alignment horizontal="center" vertical="center"/>
    </xf>
    <xf numFmtId="176" fontId="0" fillId="0" borderId="40" xfId="1" applyNumberFormat="1" applyFont="1" applyFill="1" applyBorder="1" applyAlignment="1">
      <alignment horizontal="center" vertical="center"/>
    </xf>
    <xf numFmtId="176" fontId="0" fillId="0" borderId="29" xfId="1" applyNumberFormat="1" applyFont="1" applyFill="1" applyBorder="1" applyAlignment="1">
      <alignment horizontal="center" vertical="center"/>
    </xf>
    <xf numFmtId="0" fontId="0" fillId="0" borderId="14" xfId="0" applyNumberForma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181" fontId="0" fillId="0" borderId="30" xfId="0" applyNumberFormat="1" applyBorder="1" applyAlignment="1">
      <alignment horizontal="center" vertical="center"/>
    </xf>
    <xf numFmtId="181" fontId="0" fillId="0" borderId="14" xfId="0" applyNumberFormat="1" applyBorder="1" applyAlignment="1">
      <alignment horizontal="center" vertical="center"/>
    </xf>
    <xf numFmtId="181" fontId="0" fillId="0" borderId="10" xfId="0" applyNumberFormat="1" applyBorder="1" applyAlignment="1">
      <alignment horizontal="center" vertical="center"/>
    </xf>
    <xf numFmtId="181" fontId="0" fillId="0" borderId="28" xfId="0" applyNumberForma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176" fontId="5" fillId="0" borderId="27" xfId="0" applyNumberFormat="1" applyFont="1" applyBorder="1" applyAlignment="1">
      <alignment horizontal="center" vertical="center"/>
    </xf>
    <xf numFmtId="176" fontId="5" fillId="0" borderId="39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0" fontId="10" fillId="0" borderId="29" xfId="0" applyNumberFormat="1" applyFont="1" applyBorder="1" applyAlignment="1">
      <alignment horizontal="center" vertical="center"/>
    </xf>
    <xf numFmtId="0" fontId="10" fillId="0" borderId="16" xfId="0" applyNumberFormat="1" applyFont="1" applyBorder="1" applyAlignment="1">
      <alignment horizontal="center" vertical="center"/>
    </xf>
    <xf numFmtId="0" fontId="10" fillId="0" borderId="4" xfId="0" applyNumberFormat="1" applyFont="1" applyBorder="1" applyAlignment="1">
      <alignment horizontal="center" vertical="center"/>
    </xf>
    <xf numFmtId="0" fontId="7" fillId="2" borderId="17" xfId="0" applyNumberFormat="1" applyFont="1" applyFill="1" applyBorder="1" applyAlignment="1">
      <alignment horizontal="center" vertical="center"/>
    </xf>
    <xf numFmtId="0" fontId="7" fillId="2" borderId="18" xfId="0" applyNumberFormat="1" applyFont="1" applyFill="1" applyBorder="1" applyAlignment="1">
      <alignment horizontal="center" vertical="center"/>
    </xf>
    <xf numFmtId="0" fontId="7" fillId="2" borderId="45" xfId="0" applyNumberFormat="1" applyFont="1" applyFill="1" applyBorder="1" applyAlignment="1">
      <alignment horizontal="center" vertical="center"/>
    </xf>
    <xf numFmtId="0" fontId="7" fillId="2" borderId="19" xfId="0" applyNumberFormat="1" applyFont="1" applyFill="1" applyBorder="1" applyAlignment="1">
      <alignment horizontal="center" vertical="center"/>
    </xf>
    <xf numFmtId="0" fontId="0" fillId="3" borderId="31" xfId="0" applyNumberFormat="1" applyFont="1" applyFill="1" applyBorder="1" applyAlignment="1">
      <alignment horizontal="center" vertical="center"/>
    </xf>
    <xf numFmtId="0" fontId="0" fillId="3" borderId="39" xfId="0" applyNumberFormat="1" applyFont="1" applyFill="1" applyBorder="1" applyAlignment="1">
      <alignment horizontal="center" vertical="center"/>
    </xf>
    <xf numFmtId="0" fontId="0" fillId="3" borderId="9" xfId="0" applyNumberFormat="1" applyFont="1" applyFill="1" applyBorder="1" applyAlignment="1">
      <alignment horizontal="center" vertical="center"/>
    </xf>
    <xf numFmtId="0" fontId="10" fillId="0" borderId="40" xfId="0" applyNumberFormat="1" applyFont="1" applyBorder="1" applyAlignment="1">
      <alignment horizontal="center" vertical="center"/>
    </xf>
    <xf numFmtId="0" fontId="10" fillId="0" borderId="41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0" fontId="5" fillId="0" borderId="39" xfId="0" applyNumberFormat="1" applyFont="1" applyBorder="1" applyAlignment="1">
      <alignment horizontal="center" vertical="center"/>
    </xf>
    <xf numFmtId="0" fontId="5" fillId="0" borderId="26" xfId="0" applyNumberFormat="1" applyFont="1" applyBorder="1" applyAlignment="1">
      <alignment horizontal="center" vertical="center"/>
    </xf>
    <xf numFmtId="41" fontId="0" fillId="0" borderId="42" xfId="0" applyNumberFormat="1" applyFont="1" applyBorder="1" applyAlignment="1">
      <alignment horizontal="center" vertical="center"/>
    </xf>
    <xf numFmtId="41" fontId="0" fillId="0" borderId="15" xfId="0" applyNumberFormat="1" applyFont="1" applyBorder="1" applyAlignment="1">
      <alignment horizontal="center" vertical="center"/>
    </xf>
    <xf numFmtId="0" fontId="0" fillId="0" borderId="43" xfId="0" applyNumberFormat="1" applyFont="1" applyBorder="1" applyAlignment="1">
      <alignment horizontal="center" vertical="center"/>
    </xf>
    <xf numFmtId="9" fontId="0" fillId="0" borderId="38" xfId="1" applyNumberFormat="1" applyFont="1" applyBorder="1" applyAlignment="1">
      <alignment horizontal="center" vertical="center"/>
    </xf>
    <xf numFmtId="9" fontId="0" fillId="0" borderId="32" xfId="1" applyNumberFormat="1" applyFont="1" applyBorder="1" applyAlignment="1">
      <alignment horizontal="center" vertical="center"/>
    </xf>
    <xf numFmtId="0" fontId="5" fillId="0" borderId="30" xfId="0" applyNumberFormat="1" applyFont="1" applyBorder="1" applyAlignment="1">
      <alignment horizontal="center" vertical="center"/>
    </xf>
    <xf numFmtId="0" fontId="10" fillId="0" borderId="46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41" fontId="0" fillId="0" borderId="8" xfId="0" applyNumberFormat="1" applyFont="1" applyBorder="1" applyAlignment="1">
      <alignment horizontal="center" vertical="center"/>
    </xf>
    <xf numFmtId="41" fontId="0" fillId="0" borderId="39" xfId="0" applyNumberFormat="1" applyFont="1" applyBorder="1" applyAlignment="1">
      <alignment horizontal="center" vertical="center"/>
    </xf>
    <xf numFmtId="0" fontId="0" fillId="0" borderId="26" xfId="0" applyNumberFormat="1" applyFont="1" applyBorder="1" applyAlignment="1">
      <alignment horizontal="center" vertical="center"/>
    </xf>
    <xf numFmtId="0" fontId="7" fillId="5" borderId="17" xfId="0" applyNumberFormat="1" applyFont="1" applyFill="1" applyBorder="1" applyAlignment="1">
      <alignment horizontal="center" vertical="center"/>
    </xf>
    <xf numFmtId="0" fontId="7" fillId="5" borderId="18" xfId="0" applyNumberFormat="1" applyFont="1" applyFill="1" applyBorder="1" applyAlignment="1">
      <alignment horizontal="center" vertical="center"/>
    </xf>
    <xf numFmtId="0" fontId="7" fillId="5" borderId="19" xfId="0" applyNumberFormat="1" applyFont="1" applyFill="1" applyBorder="1" applyAlignment="1">
      <alignment horizontal="center" vertical="center"/>
    </xf>
    <xf numFmtId="0" fontId="11" fillId="5" borderId="18" xfId="0" applyNumberFormat="1" applyFont="1" applyFill="1" applyBorder="1" applyAlignment="1">
      <alignment horizontal="center" vertical="center"/>
    </xf>
    <xf numFmtId="0" fontId="11" fillId="5" borderId="19" xfId="0" applyNumberFormat="1" applyFont="1" applyFill="1" applyBorder="1" applyAlignment="1">
      <alignment horizontal="center" vertical="center"/>
    </xf>
    <xf numFmtId="0" fontId="5" fillId="0" borderId="27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41" fontId="0" fillId="0" borderId="27" xfId="0" applyNumberFormat="1" applyFont="1" applyBorder="1" applyAlignment="1">
      <alignment horizontal="center" vertical="center"/>
    </xf>
    <xf numFmtId="41" fontId="0" fillId="0" borderId="6" xfId="0" applyNumberFormat="1" applyFont="1" applyBorder="1" applyAlignment="1">
      <alignment horizontal="center" vertical="center"/>
    </xf>
    <xf numFmtId="9" fontId="17" fillId="0" borderId="28" xfId="1" applyNumberFormat="1" applyFont="1" applyBorder="1" applyAlignment="1">
      <alignment horizontal="center" vertical="center"/>
    </xf>
    <xf numFmtId="9" fontId="17" fillId="0" borderId="14" xfId="1" applyNumberFormat="1" applyFont="1" applyBorder="1" applyAlignment="1">
      <alignment horizontal="center" vertical="center"/>
    </xf>
    <xf numFmtId="181" fontId="0" fillId="3" borderId="27" xfId="0" applyNumberFormat="1" applyFont="1" applyFill="1" applyBorder="1" applyAlignment="1">
      <alignment horizontal="center" vertical="center"/>
    </xf>
    <xf numFmtId="181" fontId="0" fillId="3" borderId="39" xfId="0" applyNumberFormat="1" applyFont="1" applyFill="1" applyBorder="1" applyAlignment="1">
      <alignment horizontal="center" vertical="center"/>
    </xf>
    <xf numFmtId="0" fontId="3" fillId="4" borderId="0" xfId="0" applyNumberFormat="1" applyFont="1" applyFill="1" applyAlignment="1">
      <alignment horizontal="center" vertical="center"/>
    </xf>
    <xf numFmtId="0" fontId="10" fillId="0" borderId="44" xfId="0" applyNumberFormat="1" applyFont="1" applyFill="1" applyBorder="1" applyAlignment="1">
      <alignment horizontal="center" vertical="center"/>
    </xf>
    <xf numFmtId="0" fontId="7" fillId="6" borderId="35" xfId="0" applyNumberFormat="1" applyFont="1" applyFill="1" applyBorder="1" applyAlignment="1">
      <alignment horizontal="center" vertical="center"/>
    </xf>
    <xf numFmtId="0" fontId="0" fillId="0" borderId="35" xfId="0" applyNumberFormat="1" applyFont="1" applyFill="1" applyBorder="1" applyAlignment="1">
      <alignment horizontal="left" vertical="center"/>
    </xf>
    <xf numFmtId="178" fontId="7" fillId="3" borderId="35" xfId="0" applyNumberFormat="1" applyFont="1" applyFill="1" applyBorder="1" applyAlignment="1">
      <alignment horizontal="center" vertical="center"/>
    </xf>
    <xf numFmtId="0" fontId="7" fillId="3" borderId="35" xfId="0" applyNumberFormat="1" applyFont="1" applyFill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showGridLines="0" tabSelected="1" zoomScale="60" zoomScaleNormal="60" zoomScaleSheetLayoutView="75" workbookViewId="0">
      <pane ySplit="6" topLeftCell="A7" activePane="bottomLeft" state="frozen"/>
      <selection pane="bottomLeft" activeCell="A4" sqref="A4:B4"/>
    </sheetView>
  </sheetViews>
  <sheetFormatPr defaultColWidth="8.625" defaultRowHeight="16.5" x14ac:dyDescent="0.3"/>
  <cols>
    <col min="1" max="1" width="8.625" style="1"/>
    <col min="2" max="2" width="15.625" style="1" customWidth="1"/>
    <col min="3" max="3" width="11" style="1" bestFit="1" customWidth="1"/>
    <col min="4" max="4" width="26" style="1" customWidth="1"/>
    <col min="5" max="5" width="17.125" style="1" bestFit="1" customWidth="1"/>
    <col min="6" max="6" width="17.5" style="1" bestFit="1" customWidth="1"/>
    <col min="7" max="7" width="26.75" style="1" customWidth="1"/>
    <col min="8" max="8" width="19.75" style="1" bestFit="1" customWidth="1"/>
    <col min="9" max="9" width="25.625" style="1" customWidth="1"/>
    <col min="10" max="10" width="20.875" style="1" customWidth="1"/>
    <col min="11" max="11" width="11.625" style="1" bestFit="1" customWidth="1"/>
    <col min="12" max="12" width="19.25" style="1" customWidth="1"/>
    <col min="13" max="13" width="13.75" style="1" customWidth="1"/>
    <col min="14" max="14" width="15.875" style="1" bestFit="1" customWidth="1"/>
    <col min="15" max="16" width="8.625" style="1"/>
    <col min="17" max="17" width="13" style="1" bestFit="1" customWidth="1"/>
    <col min="18" max="16384" width="8.625" style="1"/>
  </cols>
  <sheetData>
    <row r="1" spans="1:16" ht="30" customHeight="1" x14ac:dyDescent="0.3">
      <c r="A1" s="206" t="s">
        <v>42</v>
      </c>
      <c r="B1" s="206"/>
      <c r="C1" s="206"/>
      <c r="D1" s="206"/>
      <c r="E1" s="206"/>
      <c r="F1" s="10" t="s">
        <v>44</v>
      </c>
      <c r="G1" s="13">
        <v>1000000000</v>
      </c>
      <c r="H1" s="1" t="s">
        <v>26</v>
      </c>
      <c r="I1" s="113" t="s">
        <v>62</v>
      </c>
    </row>
    <row r="2" spans="1:16" ht="30" customHeight="1" x14ac:dyDescent="0.3">
      <c r="A2" s="88" t="s">
        <v>52</v>
      </c>
      <c r="B2" s="207" t="s">
        <v>12</v>
      </c>
      <c r="C2" s="207"/>
      <c r="D2" s="207"/>
      <c r="E2" s="207"/>
      <c r="F2" s="10"/>
      <c r="G2" s="13"/>
    </row>
    <row r="3" spans="1:16" ht="30" customHeight="1" x14ac:dyDescent="0.3">
      <c r="A3" s="208" t="s">
        <v>50</v>
      </c>
      <c r="B3" s="208"/>
      <c r="C3" s="124" t="s">
        <v>17</v>
      </c>
      <c r="D3" s="124" t="s">
        <v>47</v>
      </c>
      <c r="E3" s="124" t="s">
        <v>19</v>
      </c>
      <c r="F3" s="10"/>
      <c r="G3" s="13"/>
    </row>
    <row r="4" spans="1:16" ht="30" customHeight="1" x14ac:dyDescent="0.3">
      <c r="A4" s="209" t="s">
        <v>35</v>
      </c>
      <c r="B4" s="209"/>
      <c r="C4" s="89">
        <v>12</v>
      </c>
      <c r="D4" s="90">
        <f>M19</f>
        <v>9.6000000000000014</v>
      </c>
      <c r="E4" s="210">
        <f>SUM(D4:D6)</f>
        <v>24.679000000000002</v>
      </c>
      <c r="F4" s="10"/>
      <c r="G4" s="13"/>
    </row>
    <row r="5" spans="1:16" ht="30" customHeight="1" x14ac:dyDescent="0.3">
      <c r="A5" s="209" t="s">
        <v>10</v>
      </c>
      <c r="B5" s="209"/>
      <c r="C5" s="89">
        <v>10</v>
      </c>
      <c r="D5" s="90">
        <f>+M33</f>
        <v>7.4349999999999996</v>
      </c>
      <c r="E5" s="211"/>
      <c r="F5" s="10"/>
      <c r="G5" s="13"/>
    </row>
    <row r="6" spans="1:16" ht="30" customHeight="1" x14ac:dyDescent="0.3">
      <c r="A6" s="209" t="s">
        <v>39</v>
      </c>
      <c r="B6" s="209"/>
      <c r="C6" s="89">
        <v>8</v>
      </c>
      <c r="D6" s="90">
        <f>I41</f>
        <v>7.6440000000000001</v>
      </c>
      <c r="E6" s="211"/>
      <c r="F6" s="16"/>
      <c r="G6" s="17"/>
      <c r="H6" s="18"/>
      <c r="I6" s="18"/>
      <c r="J6" s="18"/>
      <c r="K6" s="18"/>
      <c r="L6" s="18"/>
      <c r="M6" s="18"/>
    </row>
    <row r="7" spans="1:16" ht="30" customHeight="1" x14ac:dyDescent="0.3">
      <c r="A7" s="14"/>
      <c r="B7" s="15"/>
      <c r="C7" s="15"/>
      <c r="D7" s="15"/>
      <c r="E7" s="15"/>
      <c r="F7" s="16"/>
      <c r="G7" s="17"/>
      <c r="H7" s="18"/>
      <c r="I7" s="18"/>
      <c r="J7" s="18"/>
      <c r="K7" s="18"/>
      <c r="L7" s="18"/>
      <c r="M7" s="18"/>
    </row>
    <row r="8" spans="1:16" ht="24.95" customHeight="1" x14ac:dyDescent="0.3">
      <c r="A8" s="193" t="s">
        <v>54</v>
      </c>
      <c r="B8" s="194"/>
      <c r="C8" s="195"/>
      <c r="D8" s="196" t="s">
        <v>11</v>
      </c>
      <c r="E8" s="196"/>
      <c r="F8" s="196"/>
      <c r="G8" s="196"/>
      <c r="H8" s="196"/>
      <c r="I8" s="196"/>
      <c r="J8" s="196"/>
      <c r="K8" s="196"/>
      <c r="L8" s="196"/>
      <c r="M8" s="197"/>
      <c r="O8" s="128"/>
      <c r="P8" s="128"/>
    </row>
    <row r="9" spans="1:16" ht="51" customHeight="1" x14ac:dyDescent="0.3">
      <c r="A9" s="75" t="s">
        <v>31</v>
      </c>
      <c r="B9" s="76" t="s">
        <v>16</v>
      </c>
      <c r="C9" s="77" t="s">
        <v>48</v>
      </c>
      <c r="D9" s="78" t="s">
        <v>51</v>
      </c>
      <c r="E9" s="79" t="s">
        <v>40</v>
      </c>
      <c r="F9" s="76" t="s">
        <v>37</v>
      </c>
      <c r="G9" s="98" t="s">
        <v>60</v>
      </c>
      <c r="H9" s="76" t="s">
        <v>41</v>
      </c>
      <c r="I9" s="99" t="s">
        <v>61</v>
      </c>
      <c r="J9" s="100" t="s">
        <v>63</v>
      </c>
      <c r="K9" s="98" t="s">
        <v>7</v>
      </c>
      <c r="L9" s="99" t="s">
        <v>1</v>
      </c>
      <c r="M9" s="106" t="s">
        <v>8</v>
      </c>
    </row>
    <row r="10" spans="1:16" ht="24.95" customHeight="1" x14ac:dyDescent="0.3">
      <c r="A10" s="164" t="s">
        <v>15</v>
      </c>
      <c r="B10" s="158" t="s">
        <v>45</v>
      </c>
      <c r="C10" s="198" t="s">
        <v>29</v>
      </c>
      <c r="D10" s="73" t="s">
        <v>49</v>
      </c>
      <c r="E10" s="20" t="s">
        <v>36</v>
      </c>
      <c r="F10" s="21">
        <v>100000000</v>
      </c>
      <c r="G10" s="22">
        <v>1</v>
      </c>
      <c r="H10" s="39">
        <f t="shared" ref="H10:H18" si="0">G10*F10</f>
        <v>100000000</v>
      </c>
      <c r="I10" s="200">
        <f>SUM(H10:H12)</f>
        <v>205000000</v>
      </c>
      <c r="J10" s="184">
        <f>I10/G$1</f>
        <v>0.20499999999999999</v>
      </c>
      <c r="K10" s="158">
        <v>3</v>
      </c>
      <c r="L10" s="202">
        <f>IF(AND(J10&gt;=1),1,IF(AND(J10&lt;1,J10&gt;=0.7),0.9,IF(AND(J10&lt;0.7,J10&gt;=0.4),0.8,0.7)))</f>
        <v>0.7</v>
      </c>
      <c r="M10" s="204">
        <f>K10*L10</f>
        <v>2.0999999999999996</v>
      </c>
    </row>
    <row r="11" spans="1:16" ht="24.95" customHeight="1" x14ac:dyDescent="0.3">
      <c r="A11" s="165"/>
      <c r="B11" s="159"/>
      <c r="C11" s="179"/>
      <c r="D11" s="108" t="s">
        <v>49</v>
      </c>
      <c r="E11" s="109" t="s">
        <v>36</v>
      </c>
      <c r="F11" s="110">
        <v>50000000</v>
      </c>
      <c r="G11" s="28">
        <v>0.1</v>
      </c>
      <c r="H11" s="111">
        <f>F11*G11</f>
        <v>5000000</v>
      </c>
      <c r="I11" s="191"/>
      <c r="J11" s="184"/>
      <c r="K11" s="159"/>
      <c r="L11" s="203"/>
      <c r="M11" s="205"/>
    </row>
    <row r="12" spans="1:16" ht="24.95" customHeight="1" x14ac:dyDescent="0.3">
      <c r="A12" s="166"/>
      <c r="B12" s="160"/>
      <c r="C12" s="199"/>
      <c r="D12" s="74" t="s">
        <v>49</v>
      </c>
      <c r="E12" s="62" t="s">
        <v>36</v>
      </c>
      <c r="F12" s="63">
        <v>100000000</v>
      </c>
      <c r="G12" s="64">
        <v>1</v>
      </c>
      <c r="H12" s="107">
        <f>G12*F12</f>
        <v>100000000</v>
      </c>
      <c r="I12" s="201"/>
      <c r="J12" s="184"/>
      <c r="K12" s="176"/>
      <c r="L12" s="203"/>
      <c r="M12" s="205"/>
    </row>
    <row r="13" spans="1:16" ht="24.95" customHeight="1" x14ac:dyDescent="0.3">
      <c r="A13" s="187" t="s">
        <v>14</v>
      </c>
      <c r="B13" s="188" t="s">
        <v>21</v>
      </c>
      <c r="C13" s="189" t="s">
        <v>28</v>
      </c>
      <c r="D13" s="131" t="s">
        <v>49</v>
      </c>
      <c r="E13" s="20"/>
      <c r="F13" s="21">
        <v>832000000</v>
      </c>
      <c r="G13" s="22">
        <v>0.5</v>
      </c>
      <c r="H13" s="39">
        <f t="shared" si="0"/>
        <v>416000000</v>
      </c>
      <c r="I13" s="190">
        <f>SUM(H13:H15)</f>
        <v>601000000</v>
      </c>
      <c r="J13" s="184">
        <f>I13/G$1</f>
        <v>0.60099999999999998</v>
      </c>
      <c r="K13" s="186">
        <v>6</v>
      </c>
      <c r="L13" s="134">
        <f t="shared" ref="L13" si="1">IF(AND(J13&gt;=1),1,IF(AND(J13&lt;1,J13&gt;=0.7),0.9,IF(AND(J13&lt;0.7,J13&gt;=0.4),0.8,0.7)))</f>
        <v>0.8</v>
      </c>
      <c r="M13" s="171">
        <f>K13*L13</f>
        <v>4.8000000000000007</v>
      </c>
    </row>
    <row r="14" spans="1:16" ht="24.95" customHeight="1" x14ac:dyDescent="0.3">
      <c r="A14" s="165"/>
      <c r="B14" s="159"/>
      <c r="C14" s="179"/>
      <c r="D14" s="132" t="s">
        <v>49</v>
      </c>
      <c r="E14" s="129"/>
      <c r="F14" s="130">
        <v>200000000</v>
      </c>
      <c r="G14" s="28">
        <v>0.1</v>
      </c>
      <c r="H14" s="111">
        <f>F14*G14</f>
        <v>20000000</v>
      </c>
      <c r="I14" s="191"/>
      <c r="J14" s="184"/>
      <c r="K14" s="159"/>
      <c r="L14" s="133"/>
      <c r="M14" s="172"/>
    </row>
    <row r="15" spans="1:16" ht="24.95" customHeight="1" x14ac:dyDescent="0.3">
      <c r="A15" s="175"/>
      <c r="B15" s="177"/>
      <c r="C15" s="180"/>
      <c r="D15" s="70" t="s">
        <v>49</v>
      </c>
      <c r="E15" s="19"/>
      <c r="F15" s="29">
        <v>165000000</v>
      </c>
      <c r="G15" s="30">
        <v>1</v>
      </c>
      <c r="H15" s="40">
        <f t="shared" si="0"/>
        <v>165000000</v>
      </c>
      <c r="I15" s="192"/>
      <c r="J15" s="184"/>
      <c r="K15" s="159"/>
      <c r="L15" s="135"/>
      <c r="M15" s="173"/>
    </row>
    <row r="16" spans="1:16" ht="24.95" customHeight="1" x14ac:dyDescent="0.3">
      <c r="A16" s="174" t="s">
        <v>27</v>
      </c>
      <c r="B16" s="176" t="s">
        <v>46</v>
      </c>
      <c r="C16" s="178" t="s">
        <v>13</v>
      </c>
      <c r="D16" s="57" t="s">
        <v>49</v>
      </c>
      <c r="E16" s="24"/>
      <c r="F16" s="25">
        <v>336000000</v>
      </c>
      <c r="G16" s="26">
        <v>1</v>
      </c>
      <c r="H16" s="61">
        <f t="shared" si="0"/>
        <v>336000000</v>
      </c>
      <c r="I16" s="181">
        <f>SUM(H16:H18)</f>
        <v>832600000</v>
      </c>
      <c r="J16" s="184">
        <f>I16/G$1</f>
        <v>0.83260000000000001</v>
      </c>
      <c r="K16" s="186">
        <v>3</v>
      </c>
      <c r="L16" s="133">
        <f t="shared" ref="L16" si="2">IF(AND(J16&gt;=1),1,IF(AND(J16&lt;1,J16&gt;=0.7),0.9,IF(AND(J16&lt;0.7,J16&gt;=0.4),0.8,0.7)))</f>
        <v>0.9</v>
      </c>
      <c r="M16" s="172">
        <f>K16*L16</f>
        <v>2.7</v>
      </c>
    </row>
    <row r="17" spans="1:13" ht="24.95" customHeight="1" x14ac:dyDescent="0.3">
      <c r="A17" s="165"/>
      <c r="B17" s="159"/>
      <c r="C17" s="179"/>
      <c r="D17" s="57" t="s">
        <v>49</v>
      </c>
      <c r="E17" s="129"/>
      <c r="F17" s="130">
        <v>300000000</v>
      </c>
      <c r="G17" s="28">
        <v>0.1</v>
      </c>
      <c r="H17" s="111">
        <f>F17*G17</f>
        <v>30000000</v>
      </c>
      <c r="I17" s="182"/>
      <c r="J17" s="185"/>
      <c r="K17" s="159"/>
      <c r="L17" s="133"/>
      <c r="M17" s="172"/>
    </row>
    <row r="18" spans="1:13" ht="24.95" customHeight="1" x14ac:dyDescent="0.3">
      <c r="A18" s="175"/>
      <c r="B18" s="177"/>
      <c r="C18" s="180"/>
      <c r="D18" s="70" t="s">
        <v>49</v>
      </c>
      <c r="E18" s="19"/>
      <c r="F18" s="29">
        <v>466600000</v>
      </c>
      <c r="G18" s="30">
        <v>1</v>
      </c>
      <c r="H18" s="40">
        <f t="shared" si="0"/>
        <v>466600000</v>
      </c>
      <c r="I18" s="183"/>
      <c r="J18" s="185"/>
      <c r="K18" s="159"/>
      <c r="L18" s="135"/>
      <c r="M18" s="173"/>
    </row>
    <row r="19" spans="1:13" ht="24.95" customHeight="1" x14ac:dyDescent="0.3">
      <c r="A19" s="32"/>
      <c r="B19" s="112" t="s">
        <v>0</v>
      </c>
      <c r="C19" s="33"/>
      <c r="D19" s="34"/>
      <c r="E19" s="34"/>
      <c r="F19" s="35"/>
      <c r="G19" s="36"/>
      <c r="H19" s="37"/>
      <c r="I19" s="38"/>
      <c r="J19" s="44" t="s">
        <v>30</v>
      </c>
      <c r="K19" s="46">
        <f>SUM(K10:K18)</f>
        <v>12</v>
      </c>
      <c r="L19" s="102"/>
      <c r="M19" s="45">
        <f>SUM(M10:M18)</f>
        <v>9.6000000000000014</v>
      </c>
    </row>
    <row r="20" spans="1:13" ht="24.95" customHeight="1" x14ac:dyDescent="0.3">
      <c r="B20" s="1" t="s">
        <v>64</v>
      </c>
    </row>
    <row r="21" spans="1:13" ht="24.95" customHeight="1" x14ac:dyDescent="0.3"/>
    <row r="22" spans="1:13" ht="24.95" customHeight="1" x14ac:dyDescent="0.3">
      <c r="A22" s="167" t="s">
        <v>54</v>
      </c>
      <c r="B22" s="168"/>
      <c r="C22" s="170"/>
      <c r="D22" s="143" t="s">
        <v>59</v>
      </c>
      <c r="E22" s="143"/>
      <c r="F22" s="143"/>
      <c r="G22" s="143"/>
      <c r="H22" s="143"/>
      <c r="I22" s="143"/>
      <c r="J22" s="143"/>
      <c r="K22" s="143"/>
      <c r="L22" s="143"/>
      <c r="M22" s="144"/>
    </row>
    <row r="23" spans="1:13" ht="54.75" customHeight="1" x14ac:dyDescent="0.3">
      <c r="A23" s="54" t="s">
        <v>24</v>
      </c>
      <c r="B23" s="5" t="s">
        <v>16</v>
      </c>
      <c r="C23" s="55" t="s">
        <v>55</v>
      </c>
      <c r="D23" s="53" t="s">
        <v>25</v>
      </c>
      <c r="E23" s="47" t="s">
        <v>40</v>
      </c>
      <c r="F23" s="76" t="s">
        <v>37</v>
      </c>
      <c r="G23" s="98" t="s">
        <v>60</v>
      </c>
      <c r="H23" s="76" t="s">
        <v>43</v>
      </c>
      <c r="I23" s="99" t="s">
        <v>32</v>
      </c>
      <c r="J23" s="100" t="s">
        <v>6</v>
      </c>
      <c r="K23" s="49" t="s">
        <v>58</v>
      </c>
      <c r="L23" s="99" t="s">
        <v>2</v>
      </c>
      <c r="M23" s="106" t="s">
        <v>33</v>
      </c>
    </row>
    <row r="24" spans="1:13" ht="24.95" customHeight="1" x14ac:dyDescent="0.3">
      <c r="A24" s="164" t="s">
        <v>15</v>
      </c>
      <c r="B24" s="158" t="s">
        <v>45</v>
      </c>
      <c r="C24" s="161">
        <v>0.44500000000000001</v>
      </c>
      <c r="D24" s="56" t="s">
        <v>49</v>
      </c>
      <c r="E24" s="20" t="s">
        <v>36</v>
      </c>
      <c r="F24" s="23">
        <v>445500000</v>
      </c>
      <c r="G24" s="22">
        <v>0.44500000000000001</v>
      </c>
      <c r="H24" s="42">
        <f>F24*G24</f>
        <v>198247500</v>
      </c>
      <c r="I24" s="11">
        <f>H24*C$24</f>
        <v>88220137.5</v>
      </c>
      <c r="J24" s="151">
        <f>SUM(I24:I26)/$G$1</f>
        <v>0.25044933749999998</v>
      </c>
      <c r="K24" s="157">
        <f>+$C$5*C24</f>
        <v>4.45</v>
      </c>
      <c r="L24" s="136">
        <f t="shared" ref="L24" si="3">IF(AND(J24&gt;=1),1,IF(AND(J24&lt;1,J24&gt;=0.7),0.9,IF(AND(J24&lt;0.7,J24&gt;=0.4),0.8,0.7)))</f>
        <v>0.7</v>
      </c>
      <c r="M24" s="141">
        <f>K24*L24</f>
        <v>3.1149999999999998</v>
      </c>
    </row>
    <row r="25" spans="1:13" ht="24.95" customHeight="1" x14ac:dyDescent="0.3">
      <c r="A25" s="165"/>
      <c r="B25" s="159"/>
      <c r="C25" s="162"/>
      <c r="D25" s="57" t="s">
        <v>49</v>
      </c>
      <c r="E25" s="92"/>
      <c r="F25" s="41">
        <v>336000000</v>
      </c>
      <c r="G25" s="26">
        <v>0.54500000000000004</v>
      </c>
      <c r="H25" s="43">
        <f t="shared" ref="H25:H32" si="4">F25*G25</f>
        <v>183120000</v>
      </c>
      <c r="I25" s="12">
        <f>H25*C$24</f>
        <v>81488400</v>
      </c>
      <c r="J25" s="148"/>
      <c r="K25" s="155"/>
      <c r="L25" s="133"/>
      <c r="M25" s="138"/>
    </row>
    <row r="26" spans="1:13" ht="24.95" customHeight="1" x14ac:dyDescent="0.3">
      <c r="A26" s="166"/>
      <c r="B26" s="160"/>
      <c r="C26" s="163"/>
      <c r="D26" s="65" t="s">
        <v>49</v>
      </c>
      <c r="E26" s="93"/>
      <c r="F26" s="66">
        <v>336000000</v>
      </c>
      <c r="G26" s="64">
        <v>0.54</v>
      </c>
      <c r="H26" s="67">
        <f t="shared" si="4"/>
        <v>181440000</v>
      </c>
      <c r="I26" s="68">
        <f>H26*C$24</f>
        <v>80740800</v>
      </c>
      <c r="J26" s="150"/>
      <c r="K26" s="155"/>
      <c r="L26" s="133"/>
      <c r="M26" s="140"/>
    </row>
    <row r="27" spans="1:13" ht="24.95" customHeight="1" x14ac:dyDescent="0.3">
      <c r="A27" s="164" t="s">
        <v>14</v>
      </c>
      <c r="B27" s="158" t="s">
        <v>21</v>
      </c>
      <c r="C27" s="161">
        <v>0.435</v>
      </c>
      <c r="D27" s="56" t="s">
        <v>49</v>
      </c>
      <c r="E27" s="91"/>
      <c r="F27" s="23">
        <v>485280000</v>
      </c>
      <c r="G27" s="22">
        <v>0.47</v>
      </c>
      <c r="H27" s="39">
        <f t="shared" si="4"/>
        <v>228081600</v>
      </c>
      <c r="I27" s="69">
        <f>H27*C$27</f>
        <v>99215496</v>
      </c>
      <c r="J27" s="147">
        <f>SUM(I27:I29)/$G$1</f>
        <v>0.41411199599999998</v>
      </c>
      <c r="K27" s="154">
        <f>+$C$5*C27</f>
        <v>4.3499999999999996</v>
      </c>
      <c r="L27" s="134">
        <f t="shared" ref="L27" si="5">IF(AND(J27&gt;=1),1,IF(AND(J27&lt;1,J27&gt;=0.7),0.9,IF(AND(J27&lt;0.7,J27&gt;=0.4),0.8,0.7)))</f>
        <v>0.8</v>
      </c>
      <c r="M27" s="137">
        <f>K27*L27</f>
        <v>3.48</v>
      </c>
    </row>
    <row r="28" spans="1:13" ht="24.95" customHeight="1" x14ac:dyDescent="0.3">
      <c r="A28" s="165"/>
      <c r="B28" s="159"/>
      <c r="C28" s="162"/>
      <c r="D28" s="58" t="s">
        <v>49</v>
      </c>
      <c r="E28" s="94"/>
      <c r="F28" s="27">
        <v>696000000</v>
      </c>
      <c r="G28" s="28">
        <v>0.4</v>
      </c>
      <c r="H28" s="111">
        <f t="shared" si="4"/>
        <v>278400000</v>
      </c>
      <c r="I28" s="2">
        <f>H28*C$27</f>
        <v>121104000</v>
      </c>
      <c r="J28" s="148"/>
      <c r="K28" s="155"/>
      <c r="L28" s="133"/>
      <c r="M28" s="138"/>
    </row>
    <row r="29" spans="1:13" ht="24.95" customHeight="1" x14ac:dyDescent="0.3">
      <c r="A29" s="166"/>
      <c r="B29" s="160"/>
      <c r="C29" s="163"/>
      <c r="D29" s="70" t="s">
        <v>49</v>
      </c>
      <c r="E29" s="95"/>
      <c r="F29" s="31">
        <v>495000000</v>
      </c>
      <c r="G29" s="30">
        <v>0.9</v>
      </c>
      <c r="H29" s="40">
        <f t="shared" si="4"/>
        <v>445500000</v>
      </c>
      <c r="I29" s="71">
        <f>H29*C$27</f>
        <v>193792500</v>
      </c>
      <c r="J29" s="150"/>
      <c r="K29" s="156"/>
      <c r="L29" s="135"/>
      <c r="M29" s="140"/>
    </row>
    <row r="30" spans="1:13" ht="24.95" customHeight="1" x14ac:dyDescent="0.3">
      <c r="A30" s="164" t="s">
        <v>27</v>
      </c>
      <c r="B30" s="158" t="s">
        <v>46</v>
      </c>
      <c r="C30" s="161">
        <v>0.12</v>
      </c>
      <c r="D30" s="56" t="s">
        <v>49</v>
      </c>
      <c r="E30" s="91"/>
      <c r="F30" s="23">
        <v>374000000</v>
      </c>
      <c r="G30" s="22">
        <v>0.25</v>
      </c>
      <c r="H30" s="39">
        <f t="shared" si="4"/>
        <v>93500000</v>
      </c>
      <c r="I30" s="69">
        <f>H30*C$30</f>
        <v>11220000</v>
      </c>
      <c r="J30" s="147">
        <f>SUM(I30:I32)/$G$1</f>
        <v>4.1640000000000003E-2</v>
      </c>
      <c r="K30" s="152">
        <f>+$C$5*C30</f>
        <v>1.2</v>
      </c>
      <c r="L30" s="133">
        <f t="shared" ref="L30" si="6">IF(AND(J30&gt;=1),1,IF(AND(J30&lt;1,J30&gt;=0.7),0.9,IF(AND(J30&lt;0.7,J30&gt;=0.4),0.8,0.7)))</f>
        <v>0.7</v>
      </c>
      <c r="M30" s="137">
        <f>K30*L30</f>
        <v>0.84</v>
      </c>
    </row>
    <row r="31" spans="1:13" ht="24.95" customHeight="1" x14ac:dyDescent="0.3">
      <c r="A31" s="165"/>
      <c r="B31" s="159"/>
      <c r="C31" s="162"/>
      <c r="D31" s="58" t="s">
        <v>49</v>
      </c>
      <c r="E31" s="94"/>
      <c r="F31" s="27">
        <v>441000000</v>
      </c>
      <c r="G31" s="28">
        <v>0.5</v>
      </c>
      <c r="H31" s="111">
        <f t="shared" si="4"/>
        <v>220500000</v>
      </c>
      <c r="I31" s="2">
        <f>H31*C$30</f>
        <v>26460000</v>
      </c>
      <c r="J31" s="148"/>
      <c r="K31" s="152"/>
      <c r="L31" s="133"/>
      <c r="M31" s="138"/>
    </row>
    <row r="32" spans="1:13" ht="24.75" customHeight="1" x14ac:dyDescent="0.3">
      <c r="A32" s="166"/>
      <c r="B32" s="160"/>
      <c r="C32" s="163"/>
      <c r="D32" s="70" t="s">
        <v>49</v>
      </c>
      <c r="E32" s="95"/>
      <c r="F32" s="31">
        <v>33000000</v>
      </c>
      <c r="G32" s="30">
        <v>1</v>
      </c>
      <c r="H32" s="40">
        <f t="shared" si="4"/>
        <v>33000000</v>
      </c>
      <c r="I32" s="71">
        <f>H32*C$30</f>
        <v>3960000</v>
      </c>
      <c r="J32" s="149"/>
      <c r="K32" s="153"/>
      <c r="L32" s="133"/>
      <c r="M32" s="139"/>
    </row>
    <row r="33" spans="1:13" ht="24.95" customHeight="1" x14ac:dyDescent="0.3">
      <c r="A33" s="4"/>
      <c r="B33" s="5" t="s">
        <v>22</v>
      </c>
      <c r="C33" s="60">
        <f>SUM(C24:C32)</f>
        <v>1</v>
      </c>
      <c r="D33" s="59"/>
      <c r="E33" s="5"/>
      <c r="F33" s="6"/>
      <c r="G33" s="7"/>
      <c r="H33" s="6"/>
      <c r="I33" s="8">
        <f>SUM(I24:I32)</f>
        <v>706201333.5</v>
      </c>
      <c r="J33" s="51"/>
      <c r="K33" s="125">
        <f>SUM(K24:K32)</f>
        <v>10</v>
      </c>
      <c r="L33" s="52"/>
      <c r="M33" s="126">
        <f>SUM(M24:M32)</f>
        <v>7.4349999999999996</v>
      </c>
    </row>
    <row r="34" spans="1:13" ht="24.95" customHeight="1" x14ac:dyDescent="0.3">
      <c r="B34" s="1" t="s">
        <v>3</v>
      </c>
      <c r="F34" s="3"/>
      <c r="G34" s="9"/>
    </row>
    <row r="35" spans="1:13" ht="24.95" customHeight="1" x14ac:dyDescent="0.3">
      <c r="F35" s="3"/>
      <c r="G35" s="9"/>
    </row>
    <row r="36" spans="1:13" ht="24.95" customHeight="1" x14ac:dyDescent="0.3">
      <c r="A36" s="167" t="s">
        <v>54</v>
      </c>
      <c r="B36" s="168"/>
      <c r="C36" s="169"/>
      <c r="D36" s="142" t="s">
        <v>38</v>
      </c>
      <c r="E36" s="143"/>
      <c r="F36" s="143"/>
      <c r="G36" s="143"/>
      <c r="H36" s="143"/>
      <c r="I36" s="144"/>
    </row>
    <row r="37" spans="1:13" ht="48" customHeight="1" x14ac:dyDescent="0.3">
      <c r="A37" s="50" t="s">
        <v>31</v>
      </c>
      <c r="B37" s="47" t="s">
        <v>16</v>
      </c>
      <c r="C37" s="47" t="s">
        <v>56</v>
      </c>
      <c r="D37" s="72" t="s">
        <v>53</v>
      </c>
      <c r="E37" s="47" t="s">
        <v>40</v>
      </c>
      <c r="F37" s="48" t="s">
        <v>57</v>
      </c>
      <c r="G37" s="103" t="s">
        <v>9</v>
      </c>
      <c r="H37" s="99" t="s">
        <v>5</v>
      </c>
      <c r="I37" s="87" t="s">
        <v>34</v>
      </c>
    </row>
    <row r="38" spans="1:13" ht="24.95" customHeight="1" x14ac:dyDescent="0.3">
      <c r="A38" s="121" t="s">
        <v>15</v>
      </c>
      <c r="B38" s="122" t="s">
        <v>45</v>
      </c>
      <c r="C38" s="123">
        <v>0.44500000000000001</v>
      </c>
      <c r="D38" s="80" t="s">
        <v>18</v>
      </c>
      <c r="E38" s="20" t="s">
        <v>36</v>
      </c>
      <c r="F38" s="145">
        <v>8</v>
      </c>
      <c r="G38" s="104">
        <f>C38*$F$38</f>
        <v>3.56</v>
      </c>
      <c r="H38" s="85">
        <v>0.9</v>
      </c>
      <c r="I38" s="81">
        <f>G38*H38</f>
        <v>3.2040000000000002</v>
      </c>
    </row>
    <row r="39" spans="1:13" ht="24.95" customHeight="1" x14ac:dyDescent="0.3">
      <c r="A39" s="101" t="s">
        <v>14</v>
      </c>
      <c r="B39" s="120" t="s">
        <v>21</v>
      </c>
      <c r="C39" s="82">
        <v>0.435</v>
      </c>
      <c r="D39" s="83" t="s">
        <v>20</v>
      </c>
      <c r="E39" s="96"/>
      <c r="F39" s="146"/>
      <c r="G39" s="105">
        <f t="shared" ref="G39:G40" si="7">C39*$F$38</f>
        <v>3.48</v>
      </c>
      <c r="H39" s="86">
        <v>1</v>
      </c>
      <c r="I39" s="84">
        <f>G39*H39</f>
        <v>3.48</v>
      </c>
    </row>
    <row r="40" spans="1:13" ht="24.95" customHeight="1" x14ac:dyDescent="0.3">
      <c r="A40" s="101" t="s">
        <v>27</v>
      </c>
      <c r="B40" s="120" t="s">
        <v>46</v>
      </c>
      <c r="C40" s="82">
        <v>0.12</v>
      </c>
      <c r="D40" s="83" t="s">
        <v>23</v>
      </c>
      <c r="E40" s="114"/>
      <c r="F40" s="146"/>
      <c r="G40" s="105">
        <f t="shared" si="7"/>
        <v>0.96</v>
      </c>
      <c r="H40" s="86">
        <v>1</v>
      </c>
      <c r="I40" s="84">
        <f>G40*H40</f>
        <v>0.96</v>
      </c>
    </row>
    <row r="41" spans="1:13" ht="24.95" customHeight="1" x14ac:dyDescent="0.3">
      <c r="A41" s="115"/>
      <c r="B41" s="116" t="s">
        <v>22</v>
      </c>
      <c r="C41" s="117">
        <f>SUM(C38:C40)</f>
        <v>1</v>
      </c>
      <c r="D41" s="115"/>
      <c r="E41" s="118"/>
      <c r="F41" s="127"/>
      <c r="G41" s="116">
        <f>SUM(G38:G40)</f>
        <v>8</v>
      </c>
      <c r="H41" s="118"/>
      <c r="I41" s="119">
        <f>SUM(I38:I40)</f>
        <v>7.6440000000000001</v>
      </c>
    </row>
    <row r="42" spans="1:13" ht="24.95" customHeight="1" x14ac:dyDescent="0.3">
      <c r="B42" s="1" t="s">
        <v>4</v>
      </c>
    </row>
    <row r="43" spans="1:13" ht="24.95" customHeight="1" x14ac:dyDescent="0.3">
      <c r="A43" s="97"/>
    </row>
  </sheetData>
  <mergeCells count="59">
    <mergeCell ref="A1:E1"/>
    <mergeCell ref="B2:E2"/>
    <mergeCell ref="A3:B3"/>
    <mergeCell ref="A4:B4"/>
    <mergeCell ref="E4:E6"/>
    <mergeCell ref="A5:B5"/>
    <mergeCell ref="A6:B6"/>
    <mergeCell ref="A8:C8"/>
    <mergeCell ref="D8:M8"/>
    <mergeCell ref="A10:A12"/>
    <mergeCell ref="B10:B12"/>
    <mergeCell ref="C10:C12"/>
    <mergeCell ref="I10:I12"/>
    <mergeCell ref="J10:J12"/>
    <mergeCell ref="K10:K12"/>
    <mergeCell ref="L10:L12"/>
    <mergeCell ref="M10:M12"/>
    <mergeCell ref="L13:L15"/>
    <mergeCell ref="M13:M15"/>
    <mergeCell ref="A16:A18"/>
    <mergeCell ref="B16:B18"/>
    <mergeCell ref="C16:C18"/>
    <mergeCell ref="I16:I18"/>
    <mergeCell ref="J16:J18"/>
    <mergeCell ref="K16:K18"/>
    <mergeCell ref="L16:L18"/>
    <mergeCell ref="M16:M18"/>
    <mergeCell ref="A13:A15"/>
    <mergeCell ref="B13:B15"/>
    <mergeCell ref="C13:C15"/>
    <mergeCell ref="I13:I15"/>
    <mergeCell ref="J13:J15"/>
    <mergeCell ref="K13:K15"/>
    <mergeCell ref="D22:M22"/>
    <mergeCell ref="A24:A26"/>
    <mergeCell ref="B24:B26"/>
    <mergeCell ref="C24:C26"/>
    <mergeCell ref="A27:A29"/>
    <mergeCell ref="A30:A32"/>
    <mergeCell ref="B30:B32"/>
    <mergeCell ref="C30:C32"/>
    <mergeCell ref="A36:C36"/>
    <mergeCell ref="A22:C22"/>
    <mergeCell ref="K30:K32"/>
    <mergeCell ref="K27:K29"/>
    <mergeCell ref="K24:K26"/>
    <mergeCell ref="B27:B29"/>
    <mergeCell ref="C27:C29"/>
    <mergeCell ref="D36:I36"/>
    <mergeCell ref="F38:F40"/>
    <mergeCell ref="J30:J32"/>
    <mergeCell ref="J27:J29"/>
    <mergeCell ref="J24:J26"/>
    <mergeCell ref="L30:L32"/>
    <mergeCell ref="L27:L29"/>
    <mergeCell ref="L24:L26"/>
    <mergeCell ref="M30:M32"/>
    <mergeCell ref="M27:M29"/>
    <mergeCell ref="M24:M26"/>
  </mergeCells>
  <phoneticPr fontId="16" type="noConversion"/>
  <pageMargins left="0.69999998807907104" right="0.69999998807907104" top="0.75" bottom="0.75" header="0.30000001192092896" footer="0.30000001192092896"/>
  <pageSetup paperSize="8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KIND</cp:lastModifiedBy>
  <cp:revision>1</cp:revision>
  <cp:lastPrinted>2020-10-05T01:32:56Z</cp:lastPrinted>
  <dcterms:created xsi:type="dcterms:W3CDTF">2020-08-11T07:59:09Z</dcterms:created>
  <dcterms:modified xsi:type="dcterms:W3CDTF">2022-08-30T00:17:10Z</dcterms:modified>
  <cp:version>1100.0100.01</cp:version>
</cp:coreProperties>
</file>